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7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03 БУХГАЛТЕРИЯ\! БУХГАЛТЕРИЯ\4 АДМИНИСТРИРОВАНИЕ ДОХОДОВ\11 ПРОГНОЗИРОВАНИЕ ДОХОДОВ\2025 год\МИНФИН прогноз на 2026-2028 годы\"/>
    </mc:Choice>
  </mc:AlternateContent>
  <bookViews>
    <workbookView xWindow="0" yWindow="0" windowWidth="28800" windowHeight="13725"/>
  </bookViews>
  <sheets>
    <sheet name="Лист1" sheetId="1" r:id="rId1"/>
  </sheets>
  <definedNames>
    <definedName name="Z_4371F265_1AF5_4FBE_A567_4E3167B5E755_.wvu.Cols" localSheetId="0" hidden="1">Лист1!$Q:$R</definedName>
    <definedName name="Z_4371F265_1AF5_4FBE_A567_4E3167B5E755_.wvu.PrintArea" localSheetId="0" hidden="1">Лист1!$A$1:$P$48</definedName>
    <definedName name="Z_734B6D80_287D_406D_B11C_5D9421B013F0_.wvu.Cols" localSheetId="0" hidden="1">Лист1!$Q:$R</definedName>
    <definedName name="Z_734B6D80_287D_406D_B11C_5D9421B013F0_.wvu.PrintArea" localSheetId="0" hidden="1">Лист1!$A$1:$P$48</definedName>
    <definedName name="Z_8AF25CC7_9DA0_45BA_B3E7_ADC26D9ADBD8_.wvu.Cols" localSheetId="0" hidden="1">Лист1!$Q:$R</definedName>
    <definedName name="Z_8AF25CC7_9DA0_45BA_B3E7_ADC26D9ADBD8_.wvu.PrintTitles" localSheetId="0" hidden="1">Лист1!$6:$8</definedName>
    <definedName name="_xlnm.Print_Area" localSheetId="0">Лист1!$A$1:$P$48</definedName>
  </definedNames>
  <calcPr calcId="152511"/>
  <customWorkbookViews>
    <customWorkbookView name="Пользователь Windows - Личное представление" guid="{734B6D80-287D-406D-B11C-5D9421B013F0}" mergeInterval="0" personalView="1" maximized="1" xWindow="-8" yWindow="-8" windowWidth="1936" windowHeight="1056" activeSheetId="1" showComments="commIndAndComment"/>
    <customWorkbookView name="Iru - Личное представление" guid="{4371F265-1AF5-4FBE-A567-4E3167B5E755}" mergeInterval="0" personalView="1" maximized="1" xWindow="-1928" yWindow="-8" windowWidth="1936" windowHeight="1056" activeSheetId="1" showComments="commIndAndComment"/>
    <customWorkbookView name="Моноблок - Личное представление" guid="{8AF25CC7-9DA0-45BA-B3E7-ADC26D9ADBD8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K17" i="1" l="1"/>
  <c r="M17" i="1" s="1"/>
  <c r="O17" i="1" s="1"/>
  <c r="K19" i="1"/>
  <c r="O14" i="1" l="1"/>
  <c r="M14" i="1"/>
  <c r="K14" i="1"/>
  <c r="I39" i="1" l="1"/>
  <c r="J14" i="1"/>
  <c r="J35" i="1" l="1"/>
  <c r="J34" i="1"/>
  <c r="J33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6" i="1"/>
  <c r="J13" i="1"/>
  <c r="J12" i="1"/>
  <c r="J11" i="1"/>
  <c r="J10" i="1"/>
  <c r="O15" i="1" l="1"/>
  <c r="O22" i="1"/>
  <c r="O24" i="1"/>
  <c r="O29" i="1"/>
  <c r="O31" i="1"/>
  <c r="O38" i="1"/>
  <c r="O9" i="1"/>
  <c r="M15" i="1"/>
  <c r="M22" i="1"/>
  <c r="M24" i="1"/>
  <c r="M29" i="1"/>
  <c r="M31" i="1"/>
  <c r="M38" i="1"/>
  <c r="M9" i="1"/>
  <c r="L10" i="1"/>
  <c r="K15" i="1"/>
  <c r="K22" i="1"/>
  <c r="K24" i="1"/>
  <c r="K29" i="1"/>
  <c r="K31" i="1"/>
  <c r="K38" i="1"/>
  <c r="K9" i="1"/>
  <c r="H39" i="1"/>
  <c r="G39" i="1"/>
  <c r="E39" i="1"/>
  <c r="D39" i="1"/>
  <c r="Q38" i="1"/>
  <c r="Q37" i="1"/>
  <c r="J36" i="1"/>
  <c r="Q35" i="1"/>
  <c r="O34" i="1"/>
  <c r="Q31" i="1"/>
  <c r="O30" i="1"/>
  <c r="Q29" i="1"/>
  <c r="J28" i="1"/>
  <c r="M26" i="1"/>
  <c r="Q25" i="1"/>
  <c r="Q24" i="1"/>
  <c r="O23" i="1"/>
  <c r="Q22" i="1"/>
  <c r="M21" i="1"/>
  <c r="J18" i="1"/>
  <c r="J17" i="1"/>
  <c r="O16" i="1"/>
  <c r="Q15" i="1"/>
  <c r="M13" i="1"/>
  <c r="Q11" i="1"/>
  <c r="Q10" i="1"/>
  <c r="Q9" i="1"/>
  <c r="F39" i="1" l="1"/>
  <c r="Q18" i="1"/>
  <c r="P10" i="1"/>
  <c r="L36" i="1"/>
  <c r="N10" i="1"/>
  <c r="Q36" i="1"/>
  <c r="Q14" i="1"/>
  <c r="Q20" i="1"/>
  <c r="Q27" i="1"/>
  <c r="K21" i="1"/>
  <c r="L21" i="1" s="1"/>
  <c r="L14" i="1"/>
  <c r="M30" i="1"/>
  <c r="K28" i="1"/>
  <c r="L28" i="1" s="1"/>
  <c r="K20" i="1"/>
  <c r="L20" i="1" s="1"/>
  <c r="N14" i="1"/>
  <c r="Q21" i="1"/>
  <c r="Q32" i="1"/>
  <c r="K27" i="1"/>
  <c r="L27" i="1" s="1"/>
  <c r="L19" i="1"/>
  <c r="K13" i="1"/>
  <c r="L13" i="1" s="1"/>
  <c r="M28" i="1"/>
  <c r="M20" i="1"/>
  <c r="O21" i="1"/>
  <c r="P21" i="1" s="1"/>
  <c r="K34" i="1"/>
  <c r="L34" i="1" s="1"/>
  <c r="K26" i="1"/>
  <c r="L26" i="1" s="1"/>
  <c r="K18" i="1"/>
  <c r="L18" i="1" s="1"/>
  <c r="K12" i="1"/>
  <c r="L12" i="1" s="1"/>
  <c r="M27" i="1"/>
  <c r="O28" i="1"/>
  <c r="O20" i="1"/>
  <c r="Q13" i="1"/>
  <c r="Q16" i="1"/>
  <c r="Q33" i="1"/>
  <c r="K33" i="1"/>
  <c r="K25" i="1"/>
  <c r="L25" i="1" s="1"/>
  <c r="L17" i="1"/>
  <c r="M34" i="1"/>
  <c r="M18" i="1"/>
  <c r="M12" i="1"/>
  <c r="O27" i="1"/>
  <c r="O13" i="1"/>
  <c r="P13" i="1" s="1"/>
  <c r="Q26" i="1"/>
  <c r="K32" i="1"/>
  <c r="L32" i="1" s="1"/>
  <c r="M33" i="1"/>
  <c r="M25" i="1"/>
  <c r="O26" i="1"/>
  <c r="P26" i="1" s="1"/>
  <c r="O18" i="1"/>
  <c r="O12" i="1"/>
  <c r="Q23" i="1"/>
  <c r="Q30" i="1"/>
  <c r="Q34" i="1"/>
  <c r="K23" i="1"/>
  <c r="L23" i="1" s="1"/>
  <c r="K16" i="1"/>
  <c r="L16" i="1" s="1"/>
  <c r="M32" i="1"/>
  <c r="O33" i="1"/>
  <c r="O25" i="1"/>
  <c r="K30" i="1"/>
  <c r="L30" i="1" s="1"/>
  <c r="M23" i="1"/>
  <c r="P23" i="1" s="1"/>
  <c r="M16" i="1"/>
  <c r="O32" i="1"/>
  <c r="Q28" i="1"/>
  <c r="Q17" i="1"/>
  <c r="Q12" i="1"/>
  <c r="Q19" i="1"/>
  <c r="N19" i="1" l="1"/>
  <c r="N16" i="1"/>
  <c r="N18" i="1"/>
  <c r="N34" i="1"/>
  <c r="P17" i="1"/>
  <c r="N27" i="1"/>
  <c r="N21" i="1"/>
  <c r="N20" i="1"/>
  <c r="N28" i="1"/>
  <c r="N13" i="1"/>
  <c r="P25" i="1"/>
  <c r="P12" i="1"/>
  <c r="P18" i="1"/>
  <c r="P19" i="1"/>
  <c r="N26" i="1"/>
  <c r="Q39" i="1"/>
  <c r="J39" i="1"/>
  <c r="N32" i="1"/>
  <c r="P27" i="1"/>
  <c r="N30" i="1"/>
  <c r="P32" i="1"/>
  <c r="N17" i="1"/>
  <c r="N12" i="1"/>
  <c r="P16" i="1"/>
  <c r="N25" i="1"/>
  <c r="P20" i="1"/>
  <c r="P14" i="1"/>
  <c r="P30" i="1"/>
  <c r="N23" i="1"/>
  <c r="P28" i="1"/>
  <c r="P34" i="1"/>
  <c r="O39" i="1"/>
  <c r="M39" i="1"/>
  <c r="K39" i="1"/>
  <c r="L39" i="1" s="1"/>
  <c r="P39" i="1" l="1"/>
  <c r="N39" i="1"/>
</calcChain>
</file>

<file path=xl/sharedStrings.xml><?xml version="1.0" encoding="utf-8"?>
<sst xmlns="http://schemas.openxmlformats.org/spreadsheetml/2006/main" count="162" uniqueCount="115">
  <si>
    <t>Управление по обеспечению деятельности мировых судей Новосибирской области</t>
  </si>
  <si>
    <t>(наименование главного администратора доходов областного бюджета Новосибирской области)</t>
  </si>
  <si>
    <t>тыс.рублей</t>
  </si>
  <si>
    <t>№ п/п</t>
  </si>
  <si>
    <t>Наименование дохода</t>
  </si>
  <si>
    <t>Код доходов</t>
  </si>
  <si>
    <t xml:space="preserve">Факт </t>
  </si>
  <si>
    <t>Оценка</t>
  </si>
  <si>
    <t>удельный вес (гр.1/гр.2*100) %</t>
  </si>
  <si>
    <t>Темп роста 
(гр.6/гр.2), %</t>
  </si>
  <si>
    <t>Темп роста 
(гр.8/гр.6), %</t>
  </si>
  <si>
    <t>Темп роста 
(гр.10/гр.8), %</t>
  </si>
  <si>
    <t xml:space="preserve"> 2026 год</t>
  </si>
  <si>
    <t>Темп роста 
(гр.12/гр.10), %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</si>
  <si>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</si>
  <si>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Прочие доходы от компенсации затрат бюджетов субъектов Российской Федерации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</si>
  <si>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</si>
  <si>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</si>
  <si>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</si>
  <si>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</si>
  <si>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</si>
  <si>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</si>
  <si>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</si>
  <si>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</si>
  <si>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</si>
  <si>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</si>
  <si>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</si>
  <si>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</si>
  <si>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</si>
  <si>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</si>
  <si>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</si>
  <si>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</si>
  <si>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</si>
  <si>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</si>
  <si>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
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</si>
  <si>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</si>
  <si>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</si>
  <si>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Невыясненные поступления, зачисляемые в бюджеты субьектов Российской Федерации</t>
  </si>
  <si>
    <t>ИТОГО по коду доходов</t>
  </si>
  <si>
    <t>Руководитель</t>
  </si>
  <si>
    <t>А.В. Артеменко</t>
  </si>
  <si>
    <t>(подпись)</t>
  </si>
  <si>
    <t>(расшифровка подписи)</t>
  </si>
  <si>
    <t>Исполнитель</t>
  </si>
  <si>
    <t>Контактный телефон: 228-62-82</t>
  </si>
  <si>
    <t>тыс. рублей</t>
  </si>
  <si>
    <t>Причины отклонения от плана
(заполняется при отклонении более 5%)</t>
  </si>
  <si>
    <t>отклонение ожид. поступ. от плана (гр.6-гр.4)</t>
  </si>
  <si>
    <t>16211302040010000130</t>
  </si>
  <si>
    <t>16211302992020000130</t>
  </si>
  <si>
    <t xml:space="preserve">Оценка рассчитана исходя из фактической дебиторской задолженности по состоянию на 01.05.2023 </t>
  </si>
  <si>
    <t>16211402022020000410</t>
  </si>
  <si>
    <t xml:space="preserve">возмещение взысканной в судебном порядке недостачи, оценка рассчитана исходя из фактического поступления по состоянию на 01.05.2023 </t>
  </si>
  <si>
    <t>16211601053010000140</t>
  </si>
  <si>
    <t>прогнозирование проведено исходя из исполнения за 2022 год и факта исполнения за 4 месяца 2023 года</t>
  </si>
  <si>
    <t>16211601063010000140</t>
  </si>
  <si>
    <t>16211601073010000140</t>
  </si>
  <si>
    <t>прогнозирование проведено исходя из исполнения за 2022 год и факта исполнения за 4 месяца 2023 года с учетом поступления единовременного крупного платежа в сумме 9 922,9 тыс. руб.</t>
  </si>
  <si>
    <t>16211601082010000140</t>
  </si>
  <si>
    <t>платежи поступили на неверное КБК, находятся в процессе уточнения на КБК 16211601083010000140</t>
  </si>
  <si>
    <t>16211601083010000140</t>
  </si>
  <si>
    <t>прогнозирование проведено исходя из исполнения за 2022 год и факта исполнения за 4 месяца 2023 года с учетом уточнения поступления с КБК 16211601082010000140</t>
  </si>
  <si>
    <t>16211601093010000140</t>
  </si>
  <si>
    <t>16211601103010000140</t>
  </si>
  <si>
    <t>16211601113010000140</t>
  </si>
  <si>
    <t>16211601123010000140</t>
  </si>
  <si>
    <t>16211601133010000140</t>
  </si>
  <si>
    <t>16211601142010000140</t>
  </si>
  <si>
    <t>платежи поступили на неверное КБК, находятся в процессе уточнения на КБК 16211601143010000140</t>
  </si>
  <si>
    <t>16211601143010000140</t>
  </si>
  <si>
    <t>прогнозирование проведено исходя из исполнения за 2022 год и факта исполнения за 4 месяца 2023 года с учетом уточнения поступления с КБК 16211601142010000140</t>
  </si>
  <si>
    <t>16211601152010000140</t>
  </si>
  <si>
    <t>платежи поступили на неверное КБК, находятся в процессе уточнения на КБК 16211601153010000140</t>
  </si>
  <si>
    <t>16211601153010000140</t>
  </si>
  <si>
    <t>прогнозирование проведено исходя из исполнения за 2022 год и факта исполнения за 4 месяца 2023 года с учетом уточнения поступления с КБК 16211601152010000140</t>
  </si>
  <si>
    <t>16211601163010000140</t>
  </si>
  <si>
    <t>16211601173010000140</t>
  </si>
  <si>
    <t>16211601183010000140</t>
  </si>
  <si>
    <t>16211601192010000140</t>
  </si>
  <si>
    <t>платежи поступили на неверное КБК, находятся в процессе уточнения на КБК 16211601193010000140</t>
  </si>
  <si>
    <t>16211601193010000140</t>
  </si>
  <si>
    <t>прогнозирование проведено исходя из исполнения за 2022 год и факта исполнения за 4 месяца 2023 года с учетом уточнения поступления с КБК 16211601192010000140</t>
  </si>
  <si>
    <t>16211601202010000140</t>
  </si>
  <si>
    <t>платежи поступили на неверное КБК, находятся в процессе уточнения на КБК 16211601203010000140</t>
  </si>
  <si>
    <t>16211601203010000140</t>
  </si>
  <si>
    <t>прогнозирование проведено исходя из исполнения за 2022 год и факта исполнения за 4 месяца 2023 года с учетом уточнения поступления с КБК 16211601202010000140</t>
  </si>
  <si>
    <t>16211601213010000140</t>
  </si>
  <si>
    <t>16211602010020000140</t>
  </si>
  <si>
    <t>16211607010020000140</t>
  </si>
  <si>
    <t>16211607090020000140</t>
  </si>
  <si>
    <t xml:space="preserve">Оценка рассчитана исходя из фактически выставленных претензий по состоянию на 01.05.2023 </t>
  </si>
  <si>
    <t>16211610022020000140</t>
  </si>
  <si>
    <t>16211701020020000180</t>
  </si>
  <si>
    <t>В связи с необходимостью обеспечения выполнения предусмотренного пунктом 2 статьи 160.1 Бюджетного кодекса Российской Федерации бюджетного полномочия администратора доходов по учету и контролю за правильностью исчисления, полнотой и своевременностью осуществления платежей в бюджет, пеней и штрафов по ним, невыясненные поступления, зачисляемые в бюджет субъекта, принимаются равными нулю</t>
  </si>
  <si>
    <t xml:space="preserve"> </t>
  </si>
  <si>
    <t>Прогноз</t>
  </si>
  <si>
    <t>-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</si>
  <si>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</si>
  <si>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 2027 год</t>
  </si>
  <si>
    <t>Прочее возмещение ущерба, причиненного имуществу, находящемуся в собственности субъекта РФ (за исключением имущества, закрепленными за бюджетными (автономными) учреждениями, унитарными предприятиями субъекта РФ) НЕТ В МЕТОДИКЕ Прогнозирования</t>
  </si>
  <si>
    <t xml:space="preserve">                                        Т.И. Гудкова</t>
  </si>
  <si>
    <t xml:space="preserve">                                    (расшифровка подписи)</t>
  </si>
  <si>
    <t xml:space="preserve">                                                                 (подпись)                                                  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</si>
  <si>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</si>
  <si>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</si>
  <si>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</si>
  <si>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добычи, производства, использования и обращения драгоценных металлов и драгоценных камней 
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</si>
  <si>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</si>
  <si>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факт 5 месяцев 2024 года</t>
  </si>
  <si>
    <t xml:space="preserve">факт 5 месяцев 2025 год </t>
  </si>
  <si>
    <t>факт 2024 год</t>
  </si>
  <si>
    <t xml:space="preserve">план 2025 год </t>
  </si>
  <si>
    <t xml:space="preserve">ожид. поступ. 2025 год </t>
  </si>
  <si>
    <t xml:space="preserve"> 2028 год</t>
  </si>
  <si>
    <t>"_____" ____________________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</si>
</sst>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7" xfId="0" applyFont="1" applyBorder="1" applyAlignment="1"/>
    <xf numFmtId="0" fontId="5" fillId="0" borderId="10" xfId="1" applyFont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165" fontId="5" fillId="0" borderId="10" xfId="1" applyNumberFormat="1" applyFont="1" applyFill="1" applyBorder="1" applyAlignment="1">
      <alignment horizontal="right" vertical="center" wrapText="1"/>
    </xf>
    <xf numFmtId="164" fontId="5" fillId="0" borderId="10" xfId="1" applyNumberFormat="1" applyFont="1" applyFill="1" applyBorder="1" applyAlignment="1">
      <alignment horizontal="right" vertical="center" wrapText="1"/>
    </xf>
    <xf numFmtId="165" fontId="5" fillId="0" borderId="10" xfId="1" applyNumberFormat="1" applyFont="1" applyFill="1" applyBorder="1" applyAlignment="1">
      <alignment horizontal="left" vertical="center" wrapText="1"/>
    </xf>
    <xf numFmtId="165" fontId="7" fillId="4" borderId="10" xfId="1" applyNumberFormat="1" applyFont="1" applyFill="1" applyBorder="1" applyAlignment="1">
      <alignment horizontal="right" vertical="center" wrapText="1"/>
    </xf>
    <xf numFmtId="164" fontId="7" fillId="4" borderId="10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1" fillId="0" borderId="0" xfId="0" applyFont="1" applyFill="1" applyAlignment="1">
      <alignment wrapText="1"/>
    </xf>
    <xf numFmtId="164" fontId="8" fillId="0" borderId="0" xfId="0" applyNumberFormat="1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/>
    <xf numFmtId="0" fontId="2" fillId="0" borderId="0" xfId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/>
    <xf numFmtId="49" fontId="2" fillId="0" borderId="0" xfId="0" applyNumberFormat="1" applyFont="1" applyFill="1"/>
    <xf numFmtId="0" fontId="2" fillId="0" borderId="0" xfId="0" applyFont="1" applyFill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left" wrapText="1"/>
    </xf>
    <xf numFmtId="0" fontId="2" fillId="0" borderId="0" xfId="0" applyFont="1" applyFill="1" applyBorder="1" applyAlignment="1"/>
    <xf numFmtId="0" fontId="2" fillId="0" borderId="0" xfId="0" applyFont="1" applyFill="1" applyAlignment="1">
      <alignment horizontal="left"/>
    </xf>
    <xf numFmtId="0" fontId="2" fillId="0" borderId="9" xfId="1" applyFont="1" applyFill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0" xfId="1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0" xfId="1" applyFont="1" applyFill="1" applyBorder="1" applyAlignment="1" applyProtection="1">
      <alignment horizontal="left" vertical="center" wrapText="1"/>
      <protection hidden="1"/>
    </xf>
    <xf numFmtId="0" fontId="2" fillId="0" borderId="10" xfId="0" applyFont="1" applyBorder="1" applyAlignment="1">
      <alignment horizontal="left" vertical="center" wrapText="1"/>
    </xf>
    <xf numFmtId="0" fontId="2" fillId="0" borderId="10" xfId="1" applyFont="1" applyBorder="1" applyAlignment="1" applyProtection="1">
      <alignment horizontal="left" vertical="center" wrapText="1"/>
      <protection hidden="1"/>
    </xf>
    <xf numFmtId="166" fontId="9" fillId="4" borderId="10" xfId="1" applyNumberFormat="1" applyFont="1" applyFill="1" applyBorder="1" applyAlignment="1">
      <alignment horizontal="right" vertical="center" wrapText="1"/>
    </xf>
    <xf numFmtId="165" fontId="9" fillId="4" borderId="10" xfId="1" applyNumberFormat="1" applyFont="1" applyFill="1" applyBorder="1" applyAlignment="1">
      <alignment horizontal="right" vertical="center" wrapText="1"/>
    </xf>
    <xf numFmtId="165" fontId="2" fillId="0" borderId="10" xfId="1" applyNumberFormat="1" applyFont="1" applyFill="1" applyBorder="1" applyAlignment="1">
      <alignment horizontal="center" vertical="center" wrapText="1"/>
    </xf>
    <xf numFmtId="166" fontId="2" fillId="2" borderId="10" xfId="1" applyNumberFormat="1" applyFont="1" applyFill="1" applyBorder="1" applyAlignment="1">
      <alignment horizontal="center" vertical="center" wrapText="1"/>
    </xf>
    <xf numFmtId="166" fontId="2" fillId="0" borderId="10" xfId="1" applyNumberFormat="1" applyFont="1" applyFill="1" applyBorder="1" applyAlignment="1">
      <alignment horizontal="center" vertical="center" wrapText="1"/>
    </xf>
    <xf numFmtId="165" fontId="10" fillId="0" borderId="10" xfId="1" applyNumberFormat="1" applyFont="1" applyFill="1" applyBorder="1" applyAlignment="1">
      <alignment horizontal="center" vertical="center" wrapText="1"/>
    </xf>
    <xf numFmtId="165" fontId="9" fillId="4" borderId="10" xfId="1" applyNumberFormat="1" applyFont="1" applyFill="1" applyBorder="1" applyAlignment="1">
      <alignment horizontal="right"/>
    </xf>
    <xf numFmtId="165" fontId="1" fillId="0" borderId="0" xfId="0" applyNumberFormat="1" applyFont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9" fontId="2" fillId="0" borderId="10" xfId="0" applyNumberFormat="1" applyFont="1" applyFill="1" applyBorder="1" applyAlignment="1">
      <alignment horizontal="center" vertical="center"/>
    </xf>
    <xf numFmtId="164" fontId="5" fillId="3" borderId="10" xfId="1" applyNumberFormat="1" applyFont="1" applyFill="1" applyBorder="1" applyAlignment="1">
      <alignment horizontal="right" vertical="center" wrapText="1"/>
    </xf>
    <xf numFmtId="165" fontId="5" fillId="3" borderId="10" xfId="1" applyNumberFormat="1" applyFont="1" applyFill="1" applyBorder="1" applyAlignment="1">
      <alignment horizontal="left" vertical="center" wrapText="1"/>
    </xf>
    <xf numFmtId="0" fontId="2" fillId="0" borderId="10" xfId="1" applyFont="1" applyBorder="1" applyAlignment="1">
      <alignment horizontal="left" vertical="center" wrapText="1"/>
    </xf>
    <xf numFmtId="4" fontId="9" fillId="4" borderId="10" xfId="1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9" fillId="4" borderId="5" xfId="0" applyFont="1" applyFill="1" applyBorder="1" applyAlignment="1">
      <alignment wrapText="1"/>
    </xf>
    <xf numFmtId="0" fontId="9" fillId="4" borderId="6" xfId="0" applyFont="1" applyFill="1" applyBorder="1" applyAlignment="1">
      <alignment wrapText="1"/>
    </xf>
    <xf numFmtId="0" fontId="9" fillId="4" borderId="7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4" Type="http://schemas.openxmlformats.org/officeDocument/2006/relationships/revisionLog" Target="revisionLog2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08EEC077-BFA5-4A8C-87C3-423AFFA72E9F}" diskRevisions="1" revisionId="889" version="84">
  <header guid="{08EEC077-BFA5-4A8C-87C3-423AFFA72E9F}" dateTime="2025-06-11T10:39:35" maxSheetId="2" userName="Пользователь Windows" r:id="rId84" minRId="887">
    <sheetIdMap count="1">
      <sheetId val="1"/>
    </sheetIdMap>
  </header>
</header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>
    <oc r="B44" t="inlineStr">
      <is>
        <t>"_____" ____________________ 2024 г</t>
      </is>
    </oc>
    <nc r="B44" t="inlineStr">
      <is>
        <t>"_____" ____________________ 2025 г</t>
      </is>
    </nc>
  </rcc>
  <rcv guid="{734B6D80-287D-406D-B11C-5D9421B013F0}" action="delete"/>
  <rdn rId="0" localSheetId="1" customView="1" name="Z_734B6D80_287D_406D_B11C_5D9421B013F0_.wvu.PrintArea" hidden="1" oldHidden="1">
    <formula>Лист1!$A$1:$P$48</formula>
    <oldFormula>Лист1!$A$1:$P$48</oldFormula>
  </rdn>
  <rdn rId="0" localSheetId="1" customView="1" name="Z_734B6D80_287D_406D_B11C_5D9421B013F0_.wvu.Cols" hidden="1" oldHidden="1">
    <formula>Лист1!$Q:$R</formula>
    <oldFormula>Лист1!$Q:$R</oldFormula>
  </rdn>
  <rcv guid="{734B6D80-287D-406D-B11C-5D9421B013F0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view="pageBreakPreview" zoomScaleNormal="100" zoomScaleSheetLayoutView="100" workbookViewId="0">
      <pane xSplit="3" ySplit="8" topLeftCell="D42" activePane="bottomRight" state="frozen"/>
      <selection pane="topRight" activeCell="D1" sqref="D1"/>
      <selection pane="bottomLeft" activeCell="A9" sqref="A9"/>
      <selection pane="bottomRight" activeCell="J44" sqref="J44"/>
    </sheetView>
  </sheetViews>
  <sheetFormatPr defaultRowHeight="15" x14ac:dyDescent="0.25"/>
  <cols>
    <col min="1" max="1" width="3.85546875" style="1" customWidth="1"/>
    <col min="2" max="2" width="31.7109375" style="1" customWidth="1"/>
    <col min="3" max="3" width="21.28515625" style="1" customWidth="1"/>
    <col min="4" max="5" width="10.7109375" style="2" customWidth="1"/>
    <col min="6" max="6" width="10.7109375" style="1" customWidth="1"/>
    <col min="7" max="9" width="10.7109375" style="2" customWidth="1"/>
    <col min="10" max="16" width="10.7109375" style="1" customWidth="1"/>
    <col min="17" max="17" width="10.7109375" style="1" hidden="1" customWidth="1"/>
    <col min="18" max="18" width="36.140625" style="1" hidden="1" customWidth="1"/>
    <col min="19" max="20" width="9.140625" style="1"/>
  </cols>
  <sheetData>
    <row r="1" spans="1:22" s="1" customFormat="1" ht="39.75" customHeight="1" x14ac:dyDescent="0.25">
      <c r="A1" s="67" t="s">
        <v>97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1:22" ht="15" customHeight="1" x14ac:dyDescent="0.25"/>
    <row r="3" spans="1:22" ht="15" customHeight="1" x14ac:dyDescent="0.25">
      <c r="A3" s="68" t="s">
        <v>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</row>
    <row r="4" spans="1:22" ht="15" customHeight="1" x14ac:dyDescent="0.25">
      <c r="A4" s="69" t="s">
        <v>1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</row>
    <row r="5" spans="1:22" ht="15" customHeight="1" x14ac:dyDescent="0.25">
      <c r="B5" s="4"/>
      <c r="C5" s="5"/>
      <c r="D5" s="6"/>
      <c r="E5" s="6"/>
      <c r="F5" s="5"/>
      <c r="G5" s="6"/>
      <c r="H5" s="6"/>
      <c r="I5" s="6"/>
      <c r="J5" s="7"/>
      <c r="K5" s="7"/>
      <c r="L5" s="7"/>
      <c r="M5" s="7"/>
      <c r="N5" s="7"/>
      <c r="O5" s="7"/>
      <c r="P5" s="7" t="s">
        <v>2</v>
      </c>
      <c r="Q5" s="5"/>
      <c r="R5" s="8" t="s">
        <v>45</v>
      </c>
    </row>
    <row r="6" spans="1:22" ht="15" customHeight="1" x14ac:dyDescent="0.25">
      <c r="A6" s="70" t="s">
        <v>3</v>
      </c>
      <c r="B6" s="70" t="s">
        <v>4</v>
      </c>
      <c r="C6" s="73" t="s">
        <v>5</v>
      </c>
      <c r="D6" s="74" t="s">
        <v>6</v>
      </c>
      <c r="E6" s="75"/>
      <c r="F6" s="75"/>
      <c r="G6" s="75"/>
      <c r="H6" s="76"/>
      <c r="I6" s="74" t="s">
        <v>7</v>
      </c>
      <c r="J6" s="76"/>
      <c r="K6" s="74" t="s">
        <v>95</v>
      </c>
      <c r="L6" s="75"/>
      <c r="M6" s="75"/>
      <c r="N6" s="75"/>
      <c r="O6" s="75"/>
      <c r="P6" s="76"/>
      <c r="Q6" s="9"/>
      <c r="R6" s="77" t="s">
        <v>46</v>
      </c>
    </row>
    <row r="7" spans="1:22" ht="63.75" x14ac:dyDescent="0.25">
      <c r="A7" s="71"/>
      <c r="B7" s="71"/>
      <c r="C7" s="71"/>
      <c r="D7" s="40" t="s">
        <v>108</v>
      </c>
      <c r="E7" s="40" t="s">
        <v>110</v>
      </c>
      <c r="F7" s="41" t="s">
        <v>8</v>
      </c>
      <c r="G7" s="40" t="s">
        <v>111</v>
      </c>
      <c r="H7" s="40" t="s">
        <v>109</v>
      </c>
      <c r="I7" s="42" t="s">
        <v>112</v>
      </c>
      <c r="J7" s="43" t="s">
        <v>9</v>
      </c>
      <c r="K7" s="43" t="s">
        <v>12</v>
      </c>
      <c r="L7" s="43" t="s">
        <v>10</v>
      </c>
      <c r="M7" s="43" t="s">
        <v>98</v>
      </c>
      <c r="N7" s="43" t="s">
        <v>11</v>
      </c>
      <c r="O7" s="43" t="s">
        <v>113</v>
      </c>
      <c r="P7" s="43" t="s">
        <v>13</v>
      </c>
      <c r="Q7" s="10" t="s">
        <v>47</v>
      </c>
      <c r="R7" s="78"/>
    </row>
    <row r="8" spans="1:22" x14ac:dyDescent="0.25">
      <c r="A8" s="72"/>
      <c r="B8" s="72"/>
      <c r="C8" s="72"/>
      <c r="D8" s="44">
        <v>1</v>
      </c>
      <c r="E8" s="44">
        <v>2</v>
      </c>
      <c r="F8" s="43">
        <v>3</v>
      </c>
      <c r="G8" s="44">
        <v>4</v>
      </c>
      <c r="H8" s="44">
        <v>5</v>
      </c>
      <c r="I8" s="44">
        <v>6</v>
      </c>
      <c r="J8" s="43">
        <v>7</v>
      </c>
      <c r="K8" s="43">
        <v>8</v>
      </c>
      <c r="L8" s="43">
        <v>9</v>
      </c>
      <c r="M8" s="43">
        <v>10</v>
      </c>
      <c r="N8" s="44">
        <v>11</v>
      </c>
      <c r="O8" s="44">
        <v>12</v>
      </c>
      <c r="P8" s="44">
        <v>13</v>
      </c>
      <c r="Q8" s="10">
        <v>9</v>
      </c>
      <c r="R8" s="11">
        <v>10</v>
      </c>
    </row>
    <row r="9" spans="1:22" s="1" customFormat="1" ht="75" x14ac:dyDescent="0.25">
      <c r="A9" s="43">
        <v>1</v>
      </c>
      <c r="B9" s="65" t="s">
        <v>14</v>
      </c>
      <c r="C9" s="45" t="s">
        <v>48</v>
      </c>
      <c r="D9" s="52">
        <v>0</v>
      </c>
      <c r="E9" s="52">
        <v>0</v>
      </c>
      <c r="F9" s="53" t="s">
        <v>96</v>
      </c>
      <c r="G9" s="52">
        <v>0</v>
      </c>
      <c r="H9" s="52">
        <v>0</v>
      </c>
      <c r="I9" s="52">
        <v>0</v>
      </c>
      <c r="J9" s="54">
        <v>0</v>
      </c>
      <c r="K9" s="52">
        <f>I9</f>
        <v>0</v>
      </c>
      <c r="L9" s="54" t="s">
        <v>96</v>
      </c>
      <c r="M9" s="52">
        <f>I9</f>
        <v>0</v>
      </c>
      <c r="N9" s="54" t="s">
        <v>96</v>
      </c>
      <c r="O9" s="52">
        <f>I9</f>
        <v>0</v>
      </c>
      <c r="P9" s="54" t="s">
        <v>96</v>
      </c>
      <c r="Q9" s="13">
        <f>I9-G9</f>
        <v>0</v>
      </c>
      <c r="R9" s="11"/>
    </row>
    <row r="10" spans="1:22" ht="45" x14ac:dyDescent="0.25">
      <c r="A10" s="46">
        <v>2</v>
      </c>
      <c r="B10" s="47" t="s">
        <v>15</v>
      </c>
      <c r="C10" s="45" t="s">
        <v>49</v>
      </c>
      <c r="D10" s="52">
        <v>13.7</v>
      </c>
      <c r="E10" s="52">
        <v>57.1</v>
      </c>
      <c r="F10" s="53">
        <f t="shared" ref="F10:F38" si="0">D10/E10</f>
        <v>0.23992994746059543</v>
      </c>
      <c r="G10" s="52">
        <v>85.4</v>
      </c>
      <c r="H10" s="52">
        <v>204.5</v>
      </c>
      <c r="I10" s="52">
        <f>204.5+12.7+5+2500</f>
        <v>2722.2</v>
      </c>
      <c r="J10" s="54">
        <f t="shared" ref="J10:J39" si="1">I10/E10</f>
        <v>47.67425569176882</v>
      </c>
      <c r="K10" s="52">
        <v>100</v>
      </c>
      <c r="L10" s="54">
        <f t="shared" ref="L10:L39" si="2">K10/I10</f>
        <v>3.6734993755051064E-2</v>
      </c>
      <c r="M10" s="52">
        <v>100</v>
      </c>
      <c r="N10" s="54">
        <f t="shared" ref="N10:N39" si="3">M10/K10</f>
        <v>1</v>
      </c>
      <c r="O10" s="52">
        <v>100</v>
      </c>
      <c r="P10" s="54">
        <f t="shared" ref="P10:P39" si="4">O10/M10</f>
        <v>1</v>
      </c>
      <c r="Q10" s="13">
        <f>I10-G10</f>
        <v>2636.7999999999997</v>
      </c>
      <c r="R10" s="14" t="s">
        <v>50</v>
      </c>
      <c r="V10" s="1"/>
    </row>
    <row r="11" spans="1:22" ht="182.25" customHeight="1" x14ac:dyDescent="0.25">
      <c r="A11" s="43">
        <v>3</v>
      </c>
      <c r="B11" s="47" t="s">
        <v>16</v>
      </c>
      <c r="C11" s="45" t="s">
        <v>51</v>
      </c>
      <c r="D11" s="52">
        <v>52.5</v>
      </c>
      <c r="E11" s="52">
        <v>52.5</v>
      </c>
      <c r="F11" s="53">
        <f t="shared" si="0"/>
        <v>1</v>
      </c>
      <c r="G11" s="52">
        <v>0</v>
      </c>
      <c r="H11" s="52">
        <v>0</v>
      </c>
      <c r="I11" s="52">
        <v>0</v>
      </c>
      <c r="J11" s="54">
        <f t="shared" si="1"/>
        <v>0</v>
      </c>
      <c r="K11" s="52">
        <v>0</v>
      </c>
      <c r="L11" s="54" t="s">
        <v>96</v>
      </c>
      <c r="M11" s="52">
        <v>0</v>
      </c>
      <c r="N11" s="54" t="s">
        <v>96</v>
      </c>
      <c r="O11" s="52">
        <v>0</v>
      </c>
      <c r="P11" s="54" t="s">
        <v>96</v>
      </c>
      <c r="Q11" s="13">
        <f>I11-G11</f>
        <v>0</v>
      </c>
      <c r="R11" s="14" t="s">
        <v>52</v>
      </c>
    </row>
    <row r="12" spans="1:22" ht="135" x14ac:dyDescent="0.25">
      <c r="A12" s="43">
        <v>4</v>
      </c>
      <c r="B12" s="48" t="s">
        <v>17</v>
      </c>
      <c r="C12" s="45" t="s">
        <v>53</v>
      </c>
      <c r="D12" s="52">
        <v>210.8</v>
      </c>
      <c r="E12" s="52">
        <v>580.6</v>
      </c>
      <c r="F12" s="53">
        <f t="shared" si="0"/>
        <v>0.36307268343093352</v>
      </c>
      <c r="G12" s="52">
        <v>705</v>
      </c>
      <c r="H12" s="52">
        <v>241.4</v>
      </c>
      <c r="I12" s="52">
        <v>708.1</v>
      </c>
      <c r="J12" s="54">
        <f t="shared" si="1"/>
        <v>1.2196004133654841</v>
      </c>
      <c r="K12" s="52">
        <f t="shared" ref="K12:O38" si="5">I12</f>
        <v>708.1</v>
      </c>
      <c r="L12" s="54">
        <f t="shared" si="2"/>
        <v>1</v>
      </c>
      <c r="M12" s="52">
        <f t="shared" ref="M12:M38" si="6">I12</f>
        <v>708.1</v>
      </c>
      <c r="N12" s="54">
        <f t="shared" si="3"/>
        <v>1</v>
      </c>
      <c r="O12" s="52">
        <f t="shared" ref="O12:O38" si="7">I12</f>
        <v>708.1</v>
      </c>
      <c r="P12" s="54">
        <f t="shared" si="4"/>
        <v>1</v>
      </c>
      <c r="Q12" s="13">
        <f t="shared" ref="Q12:Q38" si="8">I12-G12</f>
        <v>3.1000000000000227</v>
      </c>
      <c r="R12" s="14" t="s">
        <v>54</v>
      </c>
    </row>
    <row r="13" spans="1:22" ht="225" x14ac:dyDescent="0.25">
      <c r="A13" s="46">
        <v>5</v>
      </c>
      <c r="B13" s="49" t="s">
        <v>18</v>
      </c>
      <c r="C13" s="45" t="s">
        <v>55</v>
      </c>
      <c r="D13" s="52">
        <v>1242.4000000000001</v>
      </c>
      <c r="E13" s="52">
        <v>3708.3</v>
      </c>
      <c r="F13" s="53">
        <f t="shared" si="0"/>
        <v>0.33503222500876412</v>
      </c>
      <c r="G13" s="52">
        <v>3196.8</v>
      </c>
      <c r="H13" s="52">
        <v>1531.4</v>
      </c>
      <c r="I13" s="52">
        <v>3465.2</v>
      </c>
      <c r="J13" s="54">
        <f t="shared" si="1"/>
        <v>0.93444435455599595</v>
      </c>
      <c r="K13" s="52">
        <f t="shared" si="5"/>
        <v>3465.2</v>
      </c>
      <c r="L13" s="54">
        <f t="shared" si="2"/>
        <v>1</v>
      </c>
      <c r="M13" s="52">
        <f t="shared" si="6"/>
        <v>3465.2</v>
      </c>
      <c r="N13" s="54">
        <f t="shared" si="3"/>
        <v>1</v>
      </c>
      <c r="O13" s="52">
        <f t="shared" si="7"/>
        <v>3465.2</v>
      </c>
      <c r="P13" s="54">
        <f t="shared" si="4"/>
        <v>1</v>
      </c>
      <c r="Q13" s="13">
        <f t="shared" si="8"/>
        <v>268.39999999999964</v>
      </c>
      <c r="R13" s="14" t="s">
        <v>54</v>
      </c>
    </row>
    <row r="14" spans="1:22" ht="180" x14ac:dyDescent="0.25">
      <c r="A14" s="43">
        <v>6</v>
      </c>
      <c r="B14" s="49" t="s">
        <v>19</v>
      </c>
      <c r="C14" s="45" t="s">
        <v>56</v>
      </c>
      <c r="D14" s="52">
        <v>5151.3</v>
      </c>
      <c r="E14" s="52">
        <v>14988.6</v>
      </c>
      <c r="F14" s="53">
        <f t="shared" si="0"/>
        <v>0.34368119771025979</v>
      </c>
      <c r="G14" s="52">
        <v>6696.3</v>
      </c>
      <c r="H14" s="52">
        <v>10035.799999999999</v>
      </c>
      <c r="I14" s="52">
        <v>12186.4</v>
      </c>
      <c r="J14" s="54">
        <f>I14/E14</f>
        <v>0.81304458054788298</v>
      </c>
      <c r="K14" s="52">
        <f t="shared" si="5"/>
        <v>12186.4</v>
      </c>
      <c r="L14" s="54">
        <f t="shared" si="2"/>
        <v>1</v>
      </c>
      <c r="M14" s="52">
        <f>I14</f>
        <v>12186.4</v>
      </c>
      <c r="N14" s="54">
        <f t="shared" si="3"/>
        <v>1</v>
      </c>
      <c r="O14" s="52">
        <f>I14</f>
        <v>12186.4</v>
      </c>
      <c r="P14" s="54">
        <f t="shared" si="4"/>
        <v>1</v>
      </c>
      <c r="Q14" s="13">
        <f t="shared" si="8"/>
        <v>5490.0999999999995</v>
      </c>
      <c r="R14" s="14" t="s">
        <v>57</v>
      </c>
    </row>
    <row r="15" spans="1:22" s="2" customFormat="1" ht="240" x14ac:dyDescent="0.25">
      <c r="A15" s="43">
        <v>7</v>
      </c>
      <c r="B15" s="47" t="s">
        <v>105</v>
      </c>
      <c r="C15" s="62" t="s">
        <v>58</v>
      </c>
      <c r="D15" s="52">
        <v>-6</v>
      </c>
      <c r="E15" s="52">
        <v>-6</v>
      </c>
      <c r="F15" s="53">
        <f t="shared" si="0"/>
        <v>1</v>
      </c>
      <c r="G15" s="52">
        <v>0</v>
      </c>
      <c r="H15" s="52">
        <v>0</v>
      </c>
      <c r="I15" s="52">
        <v>0</v>
      </c>
      <c r="J15" s="54">
        <v>0</v>
      </c>
      <c r="K15" s="52">
        <f t="shared" si="5"/>
        <v>0</v>
      </c>
      <c r="L15" s="54" t="s">
        <v>96</v>
      </c>
      <c r="M15" s="52">
        <f t="shared" si="6"/>
        <v>0</v>
      </c>
      <c r="N15" s="54" t="s">
        <v>96</v>
      </c>
      <c r="O15" s="52">
        <f t="shared" si="7"/>
        <v>0</v>
      </c>
      <c r="P15" s="54" t="s">
        <v>96</v>
      </c>
      <c r="Q15" s="13">
        <f t="shared" si="8"/>
        <v>0</v>
      </c>
      <c r="R15" s="14" t="s">
        <v>59</v>
      </c>
    </row>
    <row r="16" spans="1:22" ht="210" x14ac:dyDescent="0.25">
      <c r="A16" s="46">
        <v>8</v>
      </c>
      <c r="B16" s="49" t="s">
        <v>104</v>
      </c>
      <c r="C16" s="45" t="s">
        <v>60</v>
      </c>
      <c r="D16" s="52">
        <v>566.70000000000005</v>
      </c>
      <c r="E16" s="52">
        <v>1015.4</v>
      </c>
      <c r="F16" s="53">
        <f t="shared" si="0"/>
        <v>0.55810518022454214</v>
      </c>
      <c r="G16" s="52">
        <v>1985.2</v>
      </c>
      <c r="H16" s="52">
        <v>358.5</v>
      </c>
      <c r="I16" s="52">
        <v>1583.1</v>
      </c>
      <c r="J16" s="54">
        <f t="shared" si="1"/>
        <v>1.5590900137876698</v>
      </c>
      <c r="K16" s="52">
        <f t="shared" si="5"/>
        <v>1583.1</v>
      </c>
      <c r="L16" s="54">
        <f t="shared" si="2"/>
        <v>1</v>
      </c>
      <c r="M16" s="52">
        <f t="shared" si="6"/>
        <v>1583.1</v>
      </c>
      <c r="N16" s="54">
        <f t="shared" si="3"/>
        <v>1</v>
      </c>
      <c r="O16" s="52">
        <f t="shared" si="7"/>
        <v>1583.1</v>
      </c>
      <c r="P16" s="54">
        <f t="shared" si="4"/>
        <v>1</v>
      </c>
      <c r="Q16" s="13">
        <f t="shared" si="8"/>
        <v>-402.10000000000014</v>
      </c>
      <c r="R16" s="14" t="s">
        <v>61</v>
      </c>
    </row>
    <row r="17" spans="1:18" ht="195" x14ac:dyDescent="0.25">
      <c r="A17" s="43">
        <v>9</v>
      </c>
      <c r="B17" s="49" t="s">
        <v>20</v>
      </c>
      <c r="C17" s="45" t="s">
        <v>62</v>
      </c>
      <c r="D17" s="52">
        <v>103.5</v>
      </c>
      <c r="E17" s="52">
        <v>58.2</v>
      </c>
      <c r="F17" s="53">
        <f t="shared" si="0"/>
        <v>1.7783505154639174</v>
      </c>
      <c r="G17" s="52">
        <v>57.7</v>
      </c>
      <c r="H17" s="52">
        <v>2.5</v>
      </c>
      <c r="I17" s="52">
        <v>40.700000000000003</v>
      </c>
      <c r="J17" s="54">
        <f t="shared" si="1"/>
        <v>0.69931271477663237</v>
      </c>
      <c r="K17" s="52">
        <f t="shared" si="5"/>
        <v>40.700000000000003</v>
      </c>
      <c r="L17" s="54">
        <f t="shared" si="2"/>
        <v>1</v>
      </c>
      <c r="M17" s="52">
        <f t="shared" si="5"/>
        <v>40.700000000000003</v>
      </c>
      <c r="N17" s="54">
        <f t="shared" si="3"/>
        <v>1</v>
      </c>
      <c r="O17" s="52">
        <f t="shared" si="5"/>
        <v>40.700000000000003</v>
      </c>
      <c r="P17" s="54">
        <f t="shared" si="4"/>
        <v>1</v>
      </c>
      <c r="Q17" s="13">
        <f t="shared" si="8"/>
        <v>-17</v>
      </c>
      <c r="R17" s="14" t="s">
        <v>54</v>
      </c>
    </row>
    <row r="18" spans="1:18" ht="195" x14ac:dyDescent="0.25">
      <c r="A18" s="43">
        <v>10</v>
      </c>
      <c r="B18" s="49" t="s">
        <v>21</v>
      </c>
      <c r="C18" s="45" t="s">
        <v>63</v>
      </c>
      <c r="D18" s="52">
        <v>30</v>
      </c>
      <c r="E18" s="52">
        <v>-43.9</v>
      </c>
      <c r="F18" s="53">
        <f t="shared" si="0"/>
        <v>-0.68337129840546695</v>
      </c>
      <c r="G18" s="52">
        <v>24.1</v>
      </c>
      <c r="H18" s="52">
        <v>25</v>
      </c>
      <c r="I18" s="52">
        <v>25.4</v>
      </c>
      <c r="J18" s="54">
        <f t="shared" si="1"/>
        <v>-0.57858769931662868</v>
      </c>
      <c r="K18" s="52">
        <f t="shared" si="5"/>
        <v>25.4</v>
      </c>
      <c r="L18" s="54">
        <f t="shared" si="2"/>
        <v>1</v>
      </c>
      <c r="M18" s="52">
        <f t="shared" si="6"/>
        <v>25.4</v>
      </c>
      <c r="N18" s="54">
        <f t="shared" si="3"/>
        <v>1</v>
      </c>
      <c r="O18" s="52">
        <f t="shared" si="7"/>
        <v>25.4</v>
      </c>
      <c r="P18" s="54">
        <f t="shared" si="4"/>
        <v>1</v>
      </c>
      <c r="Q18" s="13">
        <f t="shared" si="8"/>
        <v>1.2999999999999972</v>
      </c>
      <c r="R18" s="14" t="s">
        <v>54</v>
      </c>
    </row>
    <row r="19" spans="1:18" ht="165" x14ac:dyDescent="0.25">
      <c r="A19" s="46">
        <v>11</v>
      </c>
      <c r="B19" s="47" t="s">
        <v>22</v>
      </c>
      <c r="C19" s="45" t="s">
        <v>64</v>
      </c>
      <c r="D19" s="52">
        <v>189.6</v>
      </c>
      <c r="E19" s="52">
        <v>-28.2</v>
      </c>
      <c r="F19" s="53">
        <f t="shared" si="0"/>
        <v>-6.7234042553191493</v>
      </c>
      <c r="G19" s="52">
        <v>114.4</v>
      </c>
      <c r="H19" s="52">
        <v>7.5</v>
      </c>
      <c r="I19" s="52">
        <v>24.4</v>
      </c>
      <c r="J19" s="54">
        <f t="shared" si="1"/>
        <v>-0.86524822695035453</v>
      </c>
      <c r="K19" s="52">
        <f t="shared" si="5"/>
        <v>24.4</v>
      </c>
      <c r="L19" s="54">
        <f t="shared" si="2"/>
        <v>1</v>
      </c>
      <c r="M19" s="52">
        <v>24.4</v>
      </c>
      <c r="N19" s="54">
        <f t="shared" si="3"/>
        <v>1</v>
      </c>
      <c r="O19" s="52">
        <v>24.4</v>
      </c>
      <c r="P19" s="54">
        <f t="shared" si="4"/>
        <v>1</v>
      </c>
      <c r="Q19" s="13">
        <f t="shared" si="8"/>
        <v>-90</v>
      </c>
      <c r="R19" s="14" t="s">
        <v>54</v>
      </c>
    </row>
    <row r="20" spans="1:18" s="1" customFormat="1" ht="180" x14ac:dyDescent="0.25">
      <c r="A20" s="43">
        <v>12</v>
      </c>
      <c r="B20" s="47" t="s">
        <v>23</v>
      </c>
      <c r="C20" s="45" t="s">
        <v>65</v>
      </c>
      <c r="D20" s="52">
        <v>544</v>
      </c>
      <c r="E20" s="52">
        <v>1534</v>
      </c>
      <c r="F20" s="53">
        <f t="shared" si="0"/>
        <v>0.35462842242503262</v>
      </c>
      <c r="G20" s="52">
        <v>548.29999999999995</v>
      </c>
      <c r="H20" s="52">
        <v>2.5</v>
      </c>
      <c r="I20" s="52">
        <v>838.8</v>
      </c>
      <c r="J20" s="54">
        <f t="shared" si="1"/>
        <v>0.5468057366362451</v>
      </c>
      <c r="K20" s="52">
        <f t="shared" si="5"/>
        <v>838.8</v>
      </c>
      <c r="L20" s="54">
        <f t="shared" si="2"/>
        <v>1</v>
      </c>
      <c r="M20" s="52">
        <f t="shared" si="6"/>
        <v>838.8</v>
      </c>
      <c r="N20" s="54">
        <f t="shared" si="3"/>
        <v>1</v>
      </c>
      <c r="O20" s="52">
        <f t="shared" si="7"/>
        <v>838.8</v>
      </c>
      <c r="P20" s="54">
        <f t="shared" si="4"/>
        <v>1</v>
      </c>
      <c r="Q20" s="13">
        <f t="shared" si="8"/>
        <v>290.5</v>
      </c>
      <c r="R20" s="14" t="s">
        <v>54</v>
      </c>
    </row>
    <row r="21" spans="1:18" ht="180" x14ac:dyDescent="0.25">
      <c r="A21" s="43">
        <v>13</v>
      </c>
      <c r="B21" s="47" t="s">
        <v>24</v>
      </c>
      <c r="C21" s="45" t="s">
        <v>66</v>
      </c>
      <c r="D21" s="52">
        <v>432.3</v>
      </c>
      <c r="E21" s="52">
        <v>598.70000000000005</v>
      </c>
      <c r="F21" s="53">
        <f t="shared" si="0"/>
        <v>0.72206447302488719</v>
      </c>
      <c r="G21" s="52">
        <v>497.4</v>
      </c>
      <c r="H21" s="52">
        <v>277.8</v>
      </c>
      <c r="I21" s="52">
        <v>540.6</v>
      </c>
      <c r="J21" s="54">
        <f t="shared" si="1"/>
        <v>0.90295640554534817</v>
      </c>
      <c r="K21" s="52">
        <f t="shared" si="5"/>
        <v>540.6</v>
      </c>
      <c r="L21" s="54">
        <f t="shared" si="2"/>
        <v>1</v>
      </c>
      <c r="M21" s="52">
        <f t="shared" si="6"/>
        <v>540.6</v>
      </c>
      <c r="N21" s="54">
        <f t="shared" si="3"/>
        <v>1</v>
      </c>
      <c r="O21" s="52">
        <f t="shared" si="7"/>
        <v>540.6</v>
      </c>
      <c r="P21" s="54">
        <f t="shared" si="4"/>
        <v>1</v>
      </c>
      <c r="Q21" s="13">
        <f t="shared" si="8"/>
        <v>43.200000000000045</v>
      </c>
      <c r="R21" s="14" t="s">
        <v>54</v>
      </c>
    </row>
    <row r="22" spans="1:18" s="1" customFormat="1" ht="240" x14ac:dyDescent="0.25">
      <c r="A22" s="46">
        <v>14</v>
      </c>
      <c r="B22" s="47" t="s">
        <v>25</v>
      </c>
      <c r="C22" s="45" t="s">
        <v>67</v>
      </c>
      <c r="D22" s="52">
        <v>0</v>
      </c>
      <c r="E22" s="52">
        <v>-259.39999999999998</v>
      </c>
      <c r="F22" s="53">
        <f t="shared" si="0"/>
        <v>0</v>
      </c>
      <c r="G22" s="52">
        <v>0</v>
      </c>
      <c r="H22" s="52">
        <v>0</v>
      </c>
      <c r="I22" s="52">
        <v>0</v>
      </c>
      <c r="J22" s="54">
        <f t="shared" si="1"/>
        <v>0</v>
      </c>
      <c r="K22" s="52">
        <f t="shared" si="5"/>
        <v>0</v>
      </c>
      <c r="L22" s="54" t="s">
        <v>96</v>
      </c>
      <c r="M22" s="52">
        <f t="shared" si="6"/>
        <v>0</v>
      </c>
      <c r="N22" s="54" t="s">
        <v>96</v>
      </c>
      <c r="O22" s="52">
        <f t="shared" si="7"/>
        <v>0</v>
      </c>
      <c r="P22" s="54" t="s">
        <v>96</v>
      </c>
      <c r="Q22" s="13">
        <f t="shared" si="8"/>
        <v>0</v>
      </c>
      <c r="R22" s="14" t="s">
        <v>68</v>
      </c>
    </row>
    <row r="23" spans="1:18" ht="225" x14ac:dyDescent="0.25">
      <c r="A23" s="43">
        <v>15</v>
      </c>
      <c r="B23" s="49" t="s">
        <v>26</v>
      </c>
      <c r="C23" s="45" t="s">
        <v>69</v>
      </c>
      <c r="D23" s="52">
        <v>1920</v>
      </c>
      <c r="E23" s="52">
        <v>14691</v>
      </c>
      <c r="F23" s="53">
        <f t="shared" si="0"/>
        <v>0.13069226056769451</v>
      </c>
      <c r="G23" s="52">
        <v>2903.7</v>
      </c>
      <c r="H23" s="52">
        <v>999.9</v>
      </c>
      <c r="I23" s="52">
        <v>6269.6</v>
      </c>
      <c r="J23" s="54">
        <f t="shared" si="1"/>
        <v>0.42676468586209249</v>
      </c>
      <c r="K23" s="52">
        <f t="shared" si="5"/>
        <v>6269.6</v>
      </c>
      <c r="L23" s="54">
        <f t="shared" si="2"/>
        <v>1</v>
      </c>
      <c r="M23" s="52">
        <f t="shared" si="6"/>
        <v>6269.6</v>
      </c>
      <c r="N23" s="54">
        <f t="shared" si="3"/>
        <v>1</v>
      </c>
      <c r="O23" s="52">
        <f t="shared" si="7"/>
        <v>6269.6</v>
      </c>
      <c r="P23" s="54">
        <f t="shared" si="4"/>
        <v>1</v>
      </c>
      <c r="Q23" s="13">
        <f t="shared" si="8"/>
        <v>3365.9000000000005</v>
      </c>
      <c r="R23" s="14" t="s">
        <v>70</v>
      </c>
    </row>
    <row r="24" spans="1:18" s="2" customFormat="1" ht="345" x14ac:dyDescent="0.25">
      <c r="A24" s="43">
        <v>16</v>
      </c>
      <c r="B24" s="47" t="s">
        <v>106</v>
      </c>
      <c r="C24" s="62" t="s">
        <v>71</v>
      </c>
      <c r="D24" s="52">
        <v>-116.5</v>
      </c>
      <c r="E24" s="52">
        <v>-5570.5</v>
      </c>
      <c r="F24" s="53">
        <f t="shared" si="0"/>
        <v>2.091374203392873E-2</v>
      </c>
      <c r="G24" s="52">
        <v>0</v>
      </c>
      <c r="H24" s="52">
        <v>60</v>
      </c>
      <c r="I24" s="52">
        <v>0</v>
      </c>
      <c r="J24" s="54">
        <f t="shared" si="1"/>
        <v>0</v>
      </c>
      <c r="K24" s="52">
        <f t="shared" si="5"/>
        <v>0</v>
      </c>
      <c r="L24" s="54" t="s">
        <v>96</v>
      </c>
      <c r="M24" s="52">
        <f t="shared" si="6"/>
        <v>0</v>
      </c>
      <c r="N24" s="54" t="s">
        <v>96</v>
      </c>
      <c r="O24" s="52">
        <f t="shared" si="7"/>
        <v>0</v>
      </c>
      <c r="P24" s="54" t="s">
        <v>96</v>
      </c>
      <c r="Q24" s="13">
        <f t="shared" si="8"/>
        <v>0</v>
      </c>
      <c r="R24" s="14" t="s">
        <v>72</v>
      </c>
    </row>
    <row r="25" spans="1:18" ht="315" x14ac:dyDescent="0.25">
      <c r="A25" s="46">
        <v>17</v>
      </c>
      <c r="B25" s="49" t="s">
        <v>107</v>
      </c>
      <c r="C25" s="45" t="s">
        <v>73</v>
      </c>
      <c r="D25" s="52">
        <v>197.1</v>
      </c>
      <c r="E25" s="52">
        <v>140.6</v>
      </c>
      <c r="F25" s="53">
        <f t="shared" si="0"/>
        <v>1.4018492176386914</v>
      </c>
      <c r="G25" s="52">
        <v>1344</v>
      </c>
      <c r="H25" s="52">
        <v>266.2</v>
      </c>
      <c r="I25" s="52">
        <v>1019.9</v>
      </c>
      <c r="J25" s="54">
        <f t="shared" si="1"/>
        <v>7.2539118065433854</v>
      </c>
      <c r="K25" s="52">
        <f t="shared" si="5"/>
        <v>1019.9</v>
      </c>
      <c r="L25" s="54">
        <f t="shared" si="2"/>
        <v>1</v>
      </c>
      <c r="M25" s="52">
        <f t="shared" si="6"/>
        <v>1019.9</v>
      </c>
      <c r="N25" s="54">
        <f t="shared" si="3"/>
        <v>1</v>
      </c>
      <c r="O25" s="52">
        <f t="shared" si="7"/>
        <v>1019.9</v>
      </c>
      <c r="P25" s="54">
        <f t="shared" si="4"/>
        <v>1</v>
      </c>
      <c r="Q25" s="13">
        <f t="shared" si="8"/>
        <v>-324.10000000000002</v>
      </c>
      <c r="R25" s="14" t="s">
        <v>74</v>
      </c>
    </row>
    <row r="26" spans="1:18" ht="210" x14ac:dyDescent="0.25">
      <c r="A26" s="43">
        <v>18</v>
      </c>
      <c r="B26" s="49" t="s">
        <v>27</v>
      </c>
      <c r="C26" s="45" t="s">
        <v>75</v>
      </c>
      <c r="D26" s="52">
        <v>899.1</v>
      </c>
      <c r="E26" s="52">
        <v>2717.4</v>
      </c>
      <c r="F26" s="53">
        <f t="shared" si="0"/>
        <v>0.3308677412232281</v>
      </c>
      <c r="G26" s="52">
        <v>1234.7</v>
      </c>
      <c r="H26" s="52">
        <v>946.5</v>
      </c>
      <c r="I26" s="52">
        <v>1732.5</v>
      </c>
      <c r="J26" s="54">
        <f t="shared" si="1"/>
        <v>0.63755795981452856</v>
      </c>
      <c r="K26" s="52">
        <f t="shared" si="5"/>
        <v>1732.5</v>
      </c>
      <c r="L26" s="54">
        <f t="shared" si="2"/>
        <v>1</v>
      </c>
      <c r="M26" s="52">
        <f t="shared" si="6"/>
        <v>1732.5</v>
      </c>
      <c r="N26" s="54">
        <f t="shared" si="3"/>
        <v>1</v>
      </c>
      <c r="O26" s="52">
        <f t="shared" si="7"/>
        <v>1732.5</v>
      </c>
      <c r="P26" s="54">
        <f t="shared" si="4"/>
        <v>1</v>
      </c>
      <c r="Q26" s="13">
        <f t="shared" si="8"/>
        <v>497.79999999999995</v>
      </c>
      <c r="R26" s="14" t="s">
        <v>54</v>
      </c>
    </row>
    <row r="27" spans="1:18" ht="195" x14ac:dyDescent="0.25">
      <c r="A27" s="43">
        <v>19</v>
      </c>
      <c r="B27" s="49" t="s">
        <v>28</v>
      </c>
      <c r="C27" s="45" t="s">
        <v>76</v>
      </c>
      <c r="D27" s="52">
        <v>215.8</v>
      </c>
      <c r="E27" s="52">
        <v>-157.1</v>
      </c>
      <c r="F27" s="53">
        <f t="shared" si="0"/>
        <v>-1.3736473583704647</v>
      </c>
      <c r="G27" s="52">
        <v>718.4</v>
      </c>
      <c r="H27" s="52">
        <v>180.8</v>
      </c>
      <c r="I27" s="52">
        <v>493.1</v>
      </c>
      <c r="J27" s="54">
        <f t="shared" si="1"/>
        <v>-3.1387651177593892</v>
      </c>
      <c r="K27" s="52">
        <f t="shared" si="5"/>
        <v>493.1</v>
      </c>
      <c r="L27" s="54">
        <f t="shared" si="2"/>
        <v>1</v>
      </c>
      <c r="M27" s="52">
        <f t="shared" si="6"/>
        <v>493.1</v>
      </c>
      <c r="N27" s="54">
        <f t="shared" si="3"/>
        <v>1</v>
      </c>
      <c r="O27" s="52">
        <f t="shared" si="7"/>
        <v>493.1</v>
      </c>
      <c r="P27" s="54">
        <f t="shared" si="4"/>
        <v>1</v>
      </c>
      <c r="Q27" s="13">
        <f t="shared" si="8"/>
        <v>-225.29999999999995</v>
      </c>
      <c r="R27" s="14" t="s">
        <v>54</v>
      </c>
    </row>
    <row r="28" spans="1:18" ht="270" x14ac:dyDescent="0.25">
      <c r="A28" s="46">
        <v>20</v>
      </c>
      <c r="B28" s="49" t="s">
        <v>29</v>
      </c>
      <c r="C28" s="45" t="s">
        <v>77</v>
      </c>
      <c r="D28" s="52">
        <v>0</v>
      </c>
      <c r="E28" s="52">
        <v>-43</v>
      </c>
      <c r="F28" s="53">
        <f t="shared" si="0"/>
        <v>0</v>
      </c>
      <c r="G28" s="52">
        <v>23.7</v>
      </c>
      <c r="H28" s="52">
        <v>0</v>
      </c>
      <c r="I28" s="52">
        <v>7.9</v>
      </c>
      <c r="J28" s="54">
        <f t="shared" si="1"/>
        <v>-0.18372093023255814</v>
      </c>
      <c r="K28" s="52">
        <f t="shared" si="5"/>
        <v>7.9</v>
      </c>
      <c r="L28" s="54">
        <f t="shared" si="2"/>
        <v>1</v>
      </c>
      <c r="M28" s="52">
        <f t="shared" si="6"/>
        <v>7.9</v>
      </c>
      <c r="N28" s="54">
        <f t="shared" si="3"/>
        <v>1</v>
      </c>
      <c r="O28" s="52">
        <f t="shared" si="7"/>
        <v>7.9</v>
      </c>
      <c r="P28" s="54">
        <f t="shared" si="4"/>
        <v>1</v>
      </c>
      <c r="Q28" s="13">
        <f t="shared" si="8"/>
        <v>-15.799999999999999</v>
      </c>
      <c r="R28" s="14" t="s">
        <v>54</v>
      </c>
    </row>
    <row r="29" spans="1:18" s="1" customFormat="1" ht="210" x14ac:dyDescent="0.25">
      <c r="A29" s="43">
        <v>21</v>
      </c>
      <c r="B29" s="47" t="s">
        <v>30</v>
      </c>
      <c r="C29" s="62" t="s">
        <v>78</v>
      </c>
      <c r="D29" s="52">
        <v>0</v>
      </c>
      <c r="E29" s="52">
        <v>-1.5</v>
      </c>
      <c r="F29" s="53">
        <f t="shared" si="0"/>
        <v>0</v>
      </c>
      <c r="G29" s="52">
        <v>0</v>
      </c>
      <c r="H29" s="52">
        <v>10</v>
      </c>
      <c r="I29" s="52">
        <v>0</v>
      </c>
      <c r="J29" s="54">
        <f t="shared" si="1"/>
        <v>0</v>
      </c>
      <c r="K29" s="52">
        <f t="shared" si="5"/>
        <v>0</v>
      </c>
      <c r="L29" s="54" t="s">
        <v>96</v>
      </c>
      <c r="M29" s="52">
        <f t="shared" si="6"/>
        <v>0</v>
      </c>
      <c r="N29" s="54" t="s">
        <v>96</v>
      </c>
      <c r="O29" s="52">
        <f t="shared" si="7"/>
        <v>0</v>
      </c>
      <c r="P29" s="54" t="s">
        <v>96</v>
      </c>
      <c r="Q29" s="63">
        <f t="shared" si="8"/>
        <v>0</v>
      </c>
      <c r="R29" s="64" t="s">
        <v>79</v>
      </c>
    </row>
    <row r="30" spans="1:18" ht="180" x14ac:dyDescent="0.25">
      <c r="A30" s="43">
        <v>22</v>
      </c>
      <c r="B30" s="49" t="s">
        <v>31</v>
      </c>
      <c r="C30" s="45" t="s">
        <v>80</v>
      </c>
      <c r="D30" s="52">
        <v>2336.3000000000002</v>
      </c>
      <c r="E30" s="52">
        <v>28915.3</v>
      </c>
      <c r="F30" s="53">
        <f t="shared" si="0"/>
        <v>8.0798055008939912E-2</v>
      </c>
      <c r="G30" s="52">
        <v>48029.2</v>
      </c>
      <c r="H30" s="52">
        <v>16261.2</v>
      </c>
      <c r="I30" s="52">
        <v>42063</v>
      </c>
      <c r="J30" s="54">
        <f t="shared" si="1"/>
        <v>1.4546969943248038</v>
      </c>
      <c r="K30" s="52">
        <f t="shared" si="5"/>
        <v>42063</v>
      </c>
      <c r="L30" s="54">
        <f t="shared" si="2"/>
        <v>1</v>
      </c>
      <c r="M30" s="52">
        <f t="shared" si="6"/>
        <v>42063</v>
      </c>
      <c r="N30" s="54">
        <f t="shared" si="3"/>
        <v>1</v>
      </c>
      <c r="O30" s="52">
        <f t="shared" si="7"/>
        <v>42063</v>
      </c>
      <c r="P30" s="54">
        <f t="shared" si="4"/>
        <v>1</v>
      </c>
      <c r="Q30" s="13">
        <f t="shared" si="8"/>
        <v>-5966.1999999999971</v>
      </c>
      <c r="R30" s="14" t="s">
        <v>81</v>
      </c>
    </row>
    <row r="31" spans="1:18" s="1" customFormat="1" ht="225" x14ac:dyDescent="0.25">
      <c r="A31" s="46">
        <v>23</v>
      </c>
      <c r="B31" s="47" t="s">
        <v>32</v>
      </c>
      <c r="C31" s="62" t="s">
        <v>82</v>
      </c>
      <c r="D31" s="52">
        <v>8.1</v>
      </c>
      <c r="E31" s="52">
        <v>-1946.2</v>
      </c>
      <c r="F31" s="53">
        <f t="shared" si="0"/>
        <v>-4.1619566334395227E-3</v>
      </c>
      <c r="G31" s="52">
        <v>0</v>
      </c>
      <c r="H31" s="52">
        <v>2</v>
      </c>
      <c r="I31" s="52">
        <v>0</v>
      </c>
      <c r="J31" s="54">
        <f t="shared" si="1"/>
        <v>0</v>
      </c>
      <c r="K31" s="52">
        <f t="shared" si="5"/>
        <v>0</v>
      </c>
      <c r="L31" s="54" t="s">
        <v>96</v>
      </c>
      <c r="M31" s="52">
        <f t="shared" si="6"/>
        <v>0</v>
      </c>
      <c r="N31" s="54" t="s">
        <v>96</v>
      </c>
      <c r="O31" s="52">
        <f t="shared" si="7"/>
        <v>0</v>
      </c>
      <c r="P31" s="54" t="s">
        <v>96</v>
      </c>
      <c r="Q31" s="63">
        <f t="shared" si="8"/>
        <v>0</v>
      </c>
      <c r="R31" s="64" t="s">
        <v>83</v>
      </c>
    </row>
    <row r="32" spans="1:18" ht="210" x14ac:dyDescent="0.25">
      <c r="A32" s="43">
        <v>24</v>
      </c>
      <c r="B32" s="49" t="s">
        <v>33</v>
      </c>
      <c r="C32" s="45" t="s">
        <v>84</v>
      </c>
      <c r="D32" s="52">
        <v>8953.9</v>
      </c>
      <c r="E32" s="52">
        <v>23486.400000000001</v>
      </c>
      <c r="F32" s="53">
        <f t="shared" si="0"/>
        <v>0.3812376524286395</v>
      </c>
      <c r="G32" s="52">
        <v>17891.2</v>
      </c>
      <c r="H32" s="52">
        <v>12354.1</v>
      </c>
      <c r="I32" s="52">
        <v>22027.7</v>
      </c>
      <c r="J32" s="54">
        <f t="shared" si="1"/>
        <v>0.9378917160569521</v>
      </c>
      <c r="K32" s="52">
        <f t="shared" si="5"/>
        <v>22027.7</v>
      </c>
      <c r="L32" s="54">
        <f t="shared" si="2"/>
        <v>1</v>
      </c>
      <c r="M32" s="52">
        <f t="shared" si="6"/>
        <v>22027.7</v>
      </c>
      <c r="N32" s="54">
        <f t="shared" si="3"/>
        <v>1</v>
      </c>
      <c r="O32" s="52">
        <f t="shared" si="7"/>
        <v>22027.7</v>
      </c>
      <c r="P32" s="54">
        <f t="shared" si="4"/>
        <v>1</v>
      </c>
      <c r="Q32" s="13">
        <f t="shared" si="8"/>
        <v>4136.5</v>
      </c>
      <c r="R32" s="14" t="s">
        <v>85</v>
      </c>
    </row>
    <row r="33" spans="1:18" ht="180" x14ac:dyDescent="0.25">
      <c r="A33" s="43">
        <v>25</v>
      </c>
      <c r="B33" s="49" t="s">
        <v>34</v>
      </c>
      <c r="C33" s="45" t="s">
        <v>86</v>
      </c>
      <c r="D33" s="52">
        <v>8.3000000000000007</v>
      </c>
      <c r="E33" s="52">
        <v>-185.5</v>
      </c>
      <c r="F33" s="53">
        <f t="shared" si="0"/>
        <v>-4.4743935309973053E-2</v>
      </c>
      <c r="G33" s="52">
        <v>56.2</v>
      </c>
      <c r="H33" s="52">
        <v>-10</v>
      </c>
      <c r="I33" s="52">
        <v>0</v>
      </c>
      <c r="J33" s="54">
        <f t="shared" si="1"/>
        <v>0</v>
      </c>
      <c r="K33" s="52">
        <f t="shared" si="5"/>
        <v>0</v>
      </c>
      <c r="L33" s="54" t="s">
        <v>96</v>
      </c>
      <c r="M33" s="52">
        <f t="shared" si="6"/>
        <v>0</v>
      </c>
      <c r="N33" s="54" t="s">
        <v>96</v>
      </c>
      <c r="O33" s="52">
        <f t="shared" si="7"/>
        <v>0</v>
      </c>
      <c r="P33" s="54" t="s">
        <v>96</v>
      </c>
      <c r="Q33" s="13">
        <f t="shared" si="8"/>
        <v>-56.2</v>
      </c>
      <c r="R33" s="14" t="s">
        <v>54</v>
      </c>
    </row>
    <row r="34" spans="1:18" ht="153" customHeight="1" x14ac:dyDescent="0.25">
      <c r="A34" s="46">
        <v>26</v>
      </c>
      <c r="B34" s="49" t="s">
        <v>35</v>
      </c>
      <c r="C34" s="45" t="s">
        <v>87</v>
      </c>
      <c r="D34" s="52">
        <v>120</v>
      </c>
      <c r="E34" s="52">
        <v>-33.200000000000003</v>
      </c>
      <c r="F34" s="53">
        <f t="shared" si="0"/>
        <v>-3.6144578313253009</v>
      </c>
      <c r="G34" s="52">
        <v>211.5</v>
      </c>
      <c r="H34" s="52">
        <v>7</v>
      </c>
      <c r="I34" s="52">
        <v>140</v>
      </c>
      <c r="J34" s="54">
        <f t="shared" si="1"/>
        <v>-4.2168674698795181</v>
      </c>
      <c r="K34" s="52">
        <f t="shared" si="5"/>
        <v>140</v>
      </c>
      <c r="L34" s="54">
        <f t="shared" si="2"/>
        <v>1</v>
      </c>
      <c r="M34" s="52">
        <f t="shared" si="6"/>
        <v>140</v>
      </c>
      <c r="N34" s="54">
        <f t="shared" si="3"/>
        <v>1</v>
      </c>
      <c r="O34" s="52">
        <f t="shared" si="7"/>
        <v>140</v>
      </c>
      <c r="P34" s="54">
        <f t="shared" si="4"/>
        <v>1</v>
      </c>
      <c r="Q34" s="13">
        <f t="shared" si="8"/>
        <v>-71.5</v>
      </c>
      <c r="R34" s="14" t="s">
        <v>54</v>
      </c>
    </row>
    <row r="35" spans="1:18" s="1" customFormat="1" ht="196.5" customHeight="1" x14ac:dyDescent="0.25">
      <c r="A35" s="43">
        <v>27</v>
      </c>
      <c r="B35" s="49" t="s">
        <v>36</v>
      </c>
      <c r="C35" s="45" t="s">
        <v>88</v>
      </c>
      <c r="D35" s="52">
        <v>5.9</v>
      </c>
      <c r="E35" s="52">
        <v>242.5</v>
      </c>
      <c r="F35" s="53">
        <f t="shared" si="0"/>
        <v>2.4329896907216497E-2</v>
      </c>
      <c r="G35" s="52">
        <v>0</v>
      </c>
      <c r="H35" s="52">
        <v>272.5</v>
      </c>
      <c r="I35" s="52">
        <v>272.5</v>
      </c>
      <c r="J35" s="54">
        <f t="shared" si="1"/>
        <v>1.1237113402061856</v>
      </c>
      <c r="K35" s="52">
        <v>0</v>
      </c>
      <c r="L35" s="54" t="s">
        <v>96</v>
      </c>
      <c r="M35" s="52">
        <v>0</v>
      </c>
      <c r="N35" s="54" t="s">
        <v>96</v>
      </c>
      <c r="O35" s="52">
        <v>0</v>
      </c>
      <c r="P35" s="54" t="s">
        <v>96</v>
      </c>
      <c r="Q35" s="13">
        <f t="shared" si="8"/>
        <v>272.5</v>
      </c>
      <c r="R35" s="12"/>
    </row>
    <row r="36" spans="1:18" s="1" customFormat="1" ht="135" x14ac:dyDescent="0.25">
      <c r="A36" s="43">
        <v>28</v>
      </c>
      <c r="B36" s="49" t="s">
        <v>103</v>
      </c>
      <c r="C36" s="45" t="s">
        <v>89</v>
      </c>
      <c r="D36" s="52">
        <v>106.1</v>
      </c>
      <c r="E36" s="52">
        <v>155.69999999999999</v>
      </c>
      <c r="F36" s="53">
        <f t="shared" si="0"/>
        <v>0.68143866409762366</v>
      </c>
      <c r="G36" s="52">
        <v>0</v>
      </c>
      <c r="H36" s="52">
        <v>520</v>
      </c>
      <c r="I36" s="52">
        <v>520</v>
      </c>
      <c r="J36" s="54">
        <f t="shared" si="1"/>
        <v>3.3397559409120103</v>
      </c>
      <c r="K36" s="52">
        <v>0</v>
      </c>
      <c r="L36" s="54">
        <f t="shared" si="2"/>
        <v>0</v>
      </c>
      <c r="M36" s="52">
        <v>0</v>
      </c>
      <c r="N36" s="54" t="s">
        <v>96</v>
      </c>
      <c r="O36" s="52">
        <v>0</v>
      </c>
      <c r="P36" s="54" t="s">
        <v>96</v>
      </c>
      <c r="Q36" s="13">
        <f t="shared" si="8"/>
        <v>520</v>
      </c>
      <c r="R36" s="14" t="s">
        <v>90</v>
      </c>
    </row>
    <row r="37" spans="1:18" s="1" customFormat="1" ht="156.75" customHeight="1" x14ac:dyDescent="0.25">
      <c r="A37" s="46">
        <v>29</v>
      </c>
      <c r="B37" s="49" t="s">
        <v>99</v>
      </c>
      <c r="C37" s="45" t="s">
        <v>91</v>
      </c>
      <c r="D37" s="52">
        <v>0</v>
      </c>
      <c r="E37" s="52">
        <v>6.3</v>
      </c>
      <c r="F37" s="53">
        <f t="shared" si="0"/>
        <v>0</v>
      </c>
      <c r="G37" s="52">
        <v>0</v>
      </c>
      <c r="H37" s="52">
        <v>4.9000000000000004</v>
      </c>
      <c r="I37" s="52">
        <v>4.9000000000000004</v>
      </c>
      <c r="J37" s="54">
        <v>0</v>
      </c>
      <c r="K37" s="52">
        <v>0</v>
      </c>
      <c r="L37" s="54" t="s">
        <v>96</v>
      </c>
      <c r="M37" s="52">
        <v>0</v>
      </c>
      <c r="N37" s="54" t="s">
        <v>96</v>
      </c>
      <c r="O37" s="52">
        <v>0</v>
      </c>
      <c r="P37" s="54" t="s">
        <v>96</v>
      </c>
      <c r="Q37" s="13">
        <f t="shared" si="8"/>
        <v>4.9000000000000004</v>
      </c>
      <c r="R37" s="12"/>
    </row>
    <row r="38" spans="1:18" s="1" customFormat="1" ht="153" x14ac:dyDescent="0.25">
      <c r="A38" s="43">
        <v>30</v>
      </c>
      <c r="B38" s="49" t="s">
        <v>37</v>
      </c>
      <c r="C38" s="45" t="s">
        <v>92</v>
      </c>
      <c r="D38" s="55">
        <v>-42</v>
      </c>
      <c r="E38" s="52">
        <v>97.3</v>
      </c>
      <c r="F38" s="53">
        <f t="shared" si="0"/>
        <v>-0.43165467625899284</v>
      </c>
      <c r="G38" s="52">
        <v>0</v>
      </c>
      <c r="H38" s="55">
        <v>-38.700000000000003</v>
      </c>
      <c r="I38" s="52">
        <v>0</v>
      </c>
      <c r="J38" s="54" t="s">
        <v>96</v>
      </c>
      <c r="K38" s="52">
        <f t="shared" si="5"/>
        <v>0</v>
      </c>
      <c r="L38" s="54" t="s">
        <v>96</v>
      </c>
      <c r="M38" s="52">
        <f t="shared" si="6"/>
        <v>0</v>
      </c>
      <c r="N38" s="54" t="s">
        <v>96</v>
      </c>
      <c r="O38" s="52">
        <f t="shared" si="7"/>
        <v>0</v>
      </c>
      <c r="P38" s="54" t="s">
        <v>96</v>
      </c>
      <c r="Q38" s="13">
        <f t="shared" si="8"/>
        <v>0</v>
      </c>
      <c r="R38" s="14" t="s">
        <v>93</v>
      </c>
    </row>
    <row r="39" spans="1:18" x14ac:dyDescent="0.25">
      <c r="A39" s="80" t="s">
        <v>38</v>
      </c>
      <c r="B39" s="81"/>
      <c r="C39" s="82"/>
      <c r="D39" s="56">
        <f>SUM(D9:D38)</f>
        <v>23142.9</v>
      </c>
      <c r="E39" s="56">
        <f>SUM(E9:E38)</f>
        <v>84771.4</v>
      </c>
      <c r="F39" s="50">
        <f>D39/E39</f>
        <v>0.2730036309415676</v>
      </c>
      <c r="G39" s="51">
        <f>SUM(G9:G38)</f>
        <v>86323.199999999997</v>
      </c>
      <c r="H39" s="51">
        <f>SUM(H9:H38)</f>
        <v>44523.3</v>
      </c>
      <c r="I39" s="66">
        <f>SUM(I9:I38)</f>
        <v>96685.999999999985</v>
      </c>
      <c r="J39" s="50">
        <f t="shared" si="1"/>
        <v>1.1405497608863366</v>
      </c>
      <c r="K39" s="51">
        <f>SUM(K9:K38)</f>
        <v>93266.400000000009</v>
      </c>
      <c r="L39" s="50">
        <f t="shared" si="2"/>
        <v>0.96463190120596598</v>
      </c>
      <c r="M39" s="51">
        <f>SUM(M9:M38)</f>
        <v>93266.400000000009</v>
      </c>
      <c r="N39" s="50">
        <f t="shared" si="3"/>
        <v>1</v>
      </c>
      <c r="O39" s="51">
        <f>SUM(O9:O38)</f>
        <v>93266.400000000009</v>
      </c>
      <c r="P39" s="50">
        <f t="shared" si="4"/>
        <v>1</v>
      </c>
      <c r="Q39" s="16">
        <f>I39-G39</f>
        <v>10362.799999999988</v>
      </c>
      <c r="R39" s="15"/>
    </row>
    <row r="40" spans="1:18" ht="15.75" x14ac:dyDescent="0.25">
      <c r="A40" s="17"/>
      <c r="B40" s="17"/>
      <c r="C40" s="17"/>
      <c r="D40" s="18"/>
      <c r="E40" s="18"/>
      <c r="F40" s="17"/>
      <c r="G40" s="18"/>
      <c r="H40" s="18"/>
      <c r="I40" s="18"/>
      <c r="J40" s="17"/>
      <c r="K40" s="17"/>
      <c r="L40" s="17"/>
      <c r="M40" s="17"/>
      <c r="N40" s="17"/>
      <c r="O40" s="17"/>
      <c r="P40" s="17"/>
      <c r="Q40" s="19"/>
      <c r="R40" s="20"/>
    </row>
    <row r="41" spans="1:18" ht="15.75" x14ac:dyDescent="0.25">
      <c r="A41" s="21"/>
      <c r="B41" s="17"/>
      <c r="C41" s="17"/>
      <c r="D41" s="18"/>
      <c r="E41" s="18"/>
      <c r="F41" s="17"/>
      <c r="G41" s="18"/>
      <c r="H41" s="18"/>
      <c r="I41" s="18"/>
      <c r="J41" s="17"/>
      <c r="K41" s="57"/>
      <c r="L41" s="17"/>
      <c r="M41" s="17"/>
      <c r="N41" s="17"/>
      <c r="O41" s="17"/>
      <c r="P41" s="17"/>
      <c r="Q41" s="19"/>
      <c r="R41" s="20"/>
    </row>
    <row r="42" spans="1:18" ht="24" customHeight="1" x14ac:dyDescent="0.25">
      <c r="B42" s="22" t="s">
        <v>39</v>
      </c>
      <c r="C42" s="24"/>
      <c r="D42" s="23"/>
      <c r="E42" s="29"/>
      <c r="F42" s="83" t="s">
        <v>40</v>
      </c>
      <c r="G42" s="83"/>
      <c r="H42" s="83"/>
      <c r="I42" s="25"/>
      <c r="J42" s="26"/>
      <c r="K42" s="26"/>
      <c r="L42" s="26"/>
      <c r="M42" s="26"/>
      <c r="N42" s="26"/>
      <c r="O42" s="26"/>
      <c r="P42" s="26"/>
      <c r="Q42" s="27"/>
    </row>
    <row r="43" spans="1:18" x14ac:dyDescent="0.25">
      <c r="B43" s="28"/>
      <c r="C43" s="84" t="s">
        <v>41</v>
      </c>
      <c r="D43" s="84"/>
      <c r="E43" s="29"/>
      <c r="F43" s="85" t="s">
        <v>42</v>
      </c>
      <c r="G43" s="85"/>
      <c r="H43" s="85"/>
    </row>
    <row r="44" spans="1:18" x14ac:dyDescent="0.25">
      <c r="B44" t="s">
        <v>114</v>
      </c>
      <c r="C44" s="28"/>
      <c r="D44" s="29"/>
      <c r="E44" s="29"/>
      <c r="F44" s="30"/>
      <c r="G44" s="35"/>
    </row>
    <row r="45" spans="1:18" ht="23.25" customHeight="1" x14ac:dyDescent="0.25">
      <c r="B45" s="31" t="s">
        <v>43</v>
      </c>
      <c r="C45" s="60"/>
      <c r="D45" s="60"/>
      <c r="E45" s="38"/>
      <c r="F45" s="61" t="s">
        <v>100</v>
      </c>
      <c r="G45" s="61"/>
      <c r="H45" s="61"/>
    </row>
    <row r="46" spans="1:18" x14ac:dyDescent="0.25">
      <c r="B46" s="32"/>
      <c r="C46" s="58" t="s">
        <v>102</v>
      </c>
      <c r="D46" s="58"/>
      <c r="E46" s="39"/>
      <c r="F46" s="59" t="s">
        <v>101</v>
      </c>
      <c r="G46" s="59"/>
      <c r="H46" s="59"/>
    </row>
    <row r="47" spans="1:18" x14ac:dyDescent="0.25">
      <c r="B47" s="3"/>
      <c r="C47" s="33"/>
      <c r="D47" s="34"/>
      <c r="E47" s="35"/>
      <c r="F47" s="3"/>
      <c r="G47" s="35"/>
    </row>
    <row r="48" spans="1:18" x14ac:dyDescent="0.25">
      <c r="B48" s="3" t="s">
        <v>44</v>
      </c>
      <c r="C48" s="33"/>
      <c r="D48" s="34"/>
      <c r="E48" s="35"/>
      <c r="F48" s="3"/>
      <c r="G48" s="35"/>
    </row>
    <row r="51" spans="1:16" x14ac:dyDescent="0.25">
      <c r="A51" s="36"/>
      <c r="B51" s="79"/>
      <c r="C51" s="79"/>
      <c r="D51" s="79"/>
      <c r="E51" s="79"/>
      <c r="F51" s="79"/>
      <c r="G51" s="79"/>
      <c r="H51" s="79"/>
      <c r="I51" s="79"/>
      <c r="J51" s="79"/>
      <c r="K51" s="37"/>
      <c r="L51" s="37"/>
      <c r="M51" s="37"/>
      <c r="N51" s="37"/>
      <c r="O51" s="37"/>
      <c r="P51" s="37"/>
    </row>
    <row r="55" spans="1:16" x14ac:dyDescent="0.25">
      <c r="H55" s="2" t="s">
        <v>94</v>
      </c>
    </row>
  </sheetData>
  <customSheetViews>
    <customSheetView guid="{734B6D80-287D-406D-B11C-5D9421B013F0}" showPageBreaks="1" fitToPage="1" printArea="1" hiddenColumns="1" view="pageBreakPreview">
      <pane xSplit="3" ySplit="8" topLeftCell="D42" activePane="bottomRight" state="frozen"/>
      <selection pane="bottomRight" activeCell="J44" sqref="J44"/>
      <rowBreaks count="2" manualBreakCount="2">
        <brk id="35" max="15" man="1"/>
        <brk id="49" max="16383" man="1"/>
      </rowBreaks>
      <pageMargins left="0.70866141732283472" right="0.70866141732283472" top="0.74803149606299213" bottom="0.74803149606299213" header="0.31496062992125984" footer="0.31496062992125984"/>
      <pageSetup paperSize="9" scale="66" fitToHeight="0" orientation="landscape" r:id="rId1"/>
    </customSheetView>
    <customSheetView guid="{4371F265-1AF5-4FBE-A567-4E3167B5E755}" showPageBreaks="1" fitToPage="1" printArea="1" hiddenColumns="1" view="pageBreakPreview">
      <pane xSplit="3" ySplit="8" topLeftCell="D37" activePane="bottomRight" state="frozen"/>
      <selection pane="bottomRight" activeCell="F40" sqref="F40"/>
      <rowBreaks count="2" manualBreakCount="2">
        <brk id="35" max="15" man="1"/>
        <brk id="49" max="16383" man="1"/>
      </rowBreaks>
      <pageMargins left="0.70866141732283472" right="0.70866141732283472" top="0.74803149606299213" bottom="0.74803149606299213" header="0.31496062992125984" footer="0.31496062992125984"/>
      <pageSetup paperSize="9" scale="67" fitToHeight="0" orientation="landscape" r:id="rId2"/>
    </customSheetView>
    <customSheetView guid="{8AF25CC7-9DA0-45BA-B3E7-ADC26D9ADBD8}" showPageBreaks="1" fitToPage="1" hiddenColumns="1">
      <pane xSplit="3" ySplit="8" topLeftCell="D30" activePane="bottomRight" state="frozen"/>
      <selection pane="bottomRight" sqref="A1:XFD1"/>
      <pageMargins left="0.70866141732283472" right="0.70866141732283472" top="0.74803149606299213" bottom="0.74803149606299213" header="0.31496062992125984" footer="0.31496062992125984"/>
      <pageSetup paperSize="9" scale="66" fitToHeight="0" orientation="landscape" r:id="rId3"/>
    </customSheetView>
  </customSheetViews>
  <mergeCells count="15">
    <mergeCell ref="B51:J51"/>
    <mergeCell ref="A39:C39"/>
    <mergeCell ref="F42:H42"/>
    <mergeCell ref="C43:D43"/>
    <mergeCell ref="F43:H43"/>
    <mergeCell ref="A1:R1"/>
    <mergeCell ref="A3:R3"/>
    <mergeCell ref="A4:R4"/>
    <mergeCell ref="A6:A8"/>
    <mergeCell ref="B6:B8"/>
    <mergeCell ref="C6:C8"/>
    <mergeCell ref="D6:H6"/>
    <mergeCell ref="I6:J6"/>
    <mergeCell ref="K6:P6"/>
    <mergeCell ref="R6:R7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4"/>
  <rowBreaks count="2" manualBreakCount="2">
    <brk id="35" max="15" man="1"/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2025-06-11T03:38:24Z</cp:lastPrinted>
  <dcterms:created xsi:type="dcterms:W3CDTF">2023-06-20T10:56:19Z</dcterms:created>
  <dcterms:modified xsi:type="dcterms:W3CDTF">2025-06-11T03:39:35Z</dcterms:modified>
</cp:coreProperties>
</file>